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A86EA552-A83B-4822-A112-F9ABDC23CA4C}" xr6:coauthVersionLast="47" xr6:coauthVersionMax="47" xr10:uidLastSave="{00000000-0000-0000-0000-000000000000}"/>
  <bookViews>
    <workbookView xWindow="-104" yWindow="-104" windowWidth="22326" windowHeight="11947" xr2:uid="{9B4EDC82-F0C6-48C1-84BB-DF55BD51EAE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8" i="9"/>
  <c r="B31" i="9" s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8" i="8"/>
  <c r="C48" i="8"/>
  <c r="F47" i="8"/>
  <c r="C47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F45" i="8" s="1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3" i="7"/>
  <c r="H132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9" i="7" s="1"/>
  <c r="H74" i="7"/>
  <c r="H67" i="7"/>
  <c r="H66" i="7"/>
  <c r="H56" i="7"/>
  <c r="H53" i="7"/>
  <c r="H50" i="7"/>
  <c r="G45" i="7"/>
  <c r="G51" i="7" s="1"/>
  <c r="F45" i="7"/>
  <c r="C45" i="7"/>
  <c r="H42" i="7"/>
  <c r="G39" i="7"/>
  <c r="G67" i="7" s="1"/>
  <c r="H38" i="7"/>
  <c r="G38" i="7"/>
  <c r="G37" i="7"/>
  <c r="H37" i="7" s="1"/>
  <c r="H39" i="7" s="1"/>
  <c r="H36" i="7"/>
  <c r="H32" i="7"/>
  <c r="H41" i="7" s="1"/>
  <c r="H49" i="7" s="1"/>
  <c r="H27" i="7"/>
  <c r="H26" i="7"/>
  <c r="H25" i="7"/>
  <c r="H20" i="7"/>
  <c r="F12" i="7"/>
  <c r="H9" i="7"/>
  <c r="H7" i="7"/>
  <c r="C128" i="7" s="1"/>
  <c r="H6" i="7"/>
  <c r="B4" i="7"/>
  <c r="B3" i="7"/>
  <c r="H132" i="6"/>
  <c r="C128" i="6"/>
  <c r="G119" i="6"/>
  <c r="G118" i="6"/>
  <c r="H117" i="6"/>
  <c r="H113" i="6"/>
  <c r="H106" i="6"/>
  <c r="H102" i="6"/>
  <c r="H100" i="6"/>
  <c r="H97" i="6"/>
  <c r="H95" i="6"/>
  <c r="H92" i="6"/>
  <c r="G86" i="6"/>
  <c r="H85" i="6"/>
  <c r="G79" i="6"/>
  <c r="H79" i="6" s="1"/>
  <c r="G75" i="6"/>
  <c r="H74" i="6"/>
  <c r="H66" i="6"/>
  <c r="H57" i="6"/>
  <c r="H56" i="6"/>
  <c r="H55" i="6"/>
  <c r="H53" i="6"/>
  <c r="F45" i="6"/>
  <c r="C45" i="6"/>
  <c r="G45" i="6" s="1"/>
  <c r="H42" i="6"/>
  <c r="G38" i="6"/>
  <c r="G37" i="6"/>
  <c r="G39" i="6" s="1"/>
  <c r="G67" i="6" s="1"/>
  <c r="H36" i="6"/>
  <c r="H32" i="6"/>
  <c r="H133" i="6" s="1"/>
  <c r="H26" i="6"/>
  <c r="H25" i="6"/>
  <c r="H20" i="6"/>
  <c r="F12" i="6"/>
  <c r="H9" i="6"/>
  <c r="H7" i="6"/>
  <c r="H6" i="6"/>
  <c r="B4" i="6"/>
  <c r="B3" i="6"/>
  <c r="H134" i="5"/>
  <c r="E129" i="5"/>
  <c r="G120" i="5"/>
  <c r="G119" i="5"/>
  <c r="H118" i="5"/>
  <c r="H114" i="5"/>
  <c r="H107" i="5"/>
  <c r="H103" i="5"/>
  <c r="H101" i="5"/>
  <c r="H98" i="5"/>
  <c r="H96" i="5"/>
  <c r="G91" i="5"/>
  <c r="G88" i="5"/>
  <c r="G87" i="5"/>
  <c r="H86" i="5"/>
  <c r="G80" i="5"/>
  <c r="H80" i="5" s="1"/>
  <c r="G78" i="5"/>
  <c r="H75" i="5"/>
  <c r="H67" i="5"/>
  <c r="H63" i="5"/>
  <c r="H53" i="5"/>
  <c r="G51" i="5"/>
  <c r="F45" i="5"/>
  <c r="C45" i="5"/>
  <c r="G45" i="5" s="1"/>
  <c r="H42" i="5"/>
  <c r="G38" i="5"/>
  <c r="H38" i="5" s="1"/>
  <c r="H37" i="5"/>
  <c r="H39" i="5" s="1"/>
  <c r="H68" i="5" s="1"/>
  <c r="G37" i="5"/>
  <c r="H36" i="5"/>
  <c r="H32" i="5"/>
  <c r="H28" i="5"/>
  <c r="H26" i="5"/>
  <c r="H25" i="5"/>
  <c r="H20" i="5"/>
  <c r="F12" i="5"/>
  <c r="H9" i="5"/>
  <c r="H7" i="5"/>
  <c r="C129" i="5" s="1"/>
  <c r="B3" i="5"/>
  <c r="H134" i="4"/>
  <c r="G120" i="4"/>
  <c r="G119" i="4"/>
  <c r="H118" i="4"/>
  <c r="H114" i="4"/>
  <c r="H107" i="4"/>
  <c r="H103" i="4"/>
  <c r="H101" i="4"/>
  <c r="H98" i="4"/>
  <c r="H96" i="4"/>
  <c r="G89" i="4"/>
  <c r="G87" i="4"/>
  <c r="H86" i="4"/>
  <c r="G80" i="4"/>
  <c r="H75" i="4"/>
  <c r="H67" i="4"/>
  <c r="H61" i="4"/>
  <c r="H60" i="4"/>
  <c r="H55" i="4"/>
  <c r="H53" i="4"/>
  <c r="F45" i="4"/>
  <c r="C45" i="4"/>
  <c r="G45" i="4" s="1"/>
  <c r="G51" i="4" s="1"/>
  <c r="G69" i="4" s="1"/>
  <c r="H42" i="4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H103" i="3"/>
  <c r="H101" i="3"/>
  <c r="I98" i="3"/>
  <c r="I103" i="3" s="1"/>
  <c r="H98" i="3"/>
  <c r="H96" i="3"/>
  <c r="G88" i="3"/>
  <c r="G87" i="3"/>
  <c r="H86" i="3"/>
  <c r="H80" i="3"/>
  <c r="G80" i="3"/>
  <c r="H75" i="3"/>
  <c r="H67" i="3"/>
  <c r="I63" i="3"/>
  <c r="I62" i="3"/>
  <c r="I60" i="3"/>
  <c r="I56" i="3"/>
  <c r="H56" i="3"/>
  <c r="I55" i="3"/>
  <c r="H53" i="3"/>
  <c r="G45" i="3"/>
  <c r="G51" i="3" s="1"/>
  <c r="F45" i="3"/>
  <c r="C45" i="3"/>
  <c r="H42" i="3"/>
  <c r="G39" i="3"/>
  <c r="G68" i="3" s="1"/>
  <c r="G38" i="3"/>
  <c r="H37" i="3"/>
  <c r="G37" i="3"/>
  <c r="H36" i="3"/>
  <c r="I32" i="3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F78" i="8" s="1"/>
  <c r="H30" i="2"/>
  <c r="G30" i="2"/>
  <c r="G29" i="2"/>
  <c r="H29" i="2" s="1"/>
  <c r="F76" i="8" s="1"/>
  <c r="F80" i="8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H192" i="1" s="1"/>
  <c r="G89" i="8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9" i="4" s="1"/>
  <c r="A83" i="1"/>
  <c r="D81" i="1"/>
  <c r="E124" i="4" s="1"/>
  <c r="D80" i="1"/>
  <c r="E123" i="4" s="1"/>
  <c r="F123" i="4" s="1"/>
  <c r="F129" i="4" s="1"/>
  <c r="D78" i="1"/>
  <c r="G72" i="1"/>
  <c r="G92" i="4" s="1"/>
  <c r="G71" i="1"/>
  <c r="G90" i="7" s="1"/>
  <c r="H90" i="7" s="1"/>
  <c r="G70" i="1"/>
  <c r="G90" i="5" s="1"/>
  <c r="G69" i="1"/>
  <c r="G89" i="5" s="1"/>
  <c r="G68" i="1"/>
  <c r="G67" i="1"/>
  <c r="E61" i="1"/>
  <c r="E59" i="1"/>
  <c r="H55" i="1"/>
  <c r="H54" i="1"/>
  <c r="H53" i="1"/>
  <c r="H52" i="1"/>
  <c r="H51" i="1"/>
  <c r="H50" i="1"/>
  <c r="H49" i="1"/>
  <c r="H48" i="1"/>
  <c r="H47" i="1"/>
  <c r="F43" i="1"/>
  <c r="D43" i="1"/>
  <c r="E43" i="1" s="1"/>
  <c r="I42" i="1"/>
  <c r="H54" i="7" s="1"/>
  <c r="A42" i="1"/>
  <c r="E40" i="1"/>
  <c r="D40" i="1"/>
  <c r="A39" i="1"/>
  <c r="F37" i="1"/>
  <c r="D37" i="1"/>
  <c r="E37" i="1" s="1"/>
  <c r="I36" i="1" s="1"/>
  <c r="I54" i="3" s="1"/>
  <c r="A36" i="1"/>
  <c r="F34" i="1"/>
  <c r="I33" i="1" s="1"/>
  <c r="E34" i="1"/>
  <c r="A33" i="1"/>
  <c r="I30" i="1"/>
  <c r="H62" i="6" s="1"/>
  <c r="I28" i="1"/>
  <c r="H62" i="4" s="1"/>
  <c r="I26" i="1"/>
  <c r="D24" i="1"/>
  <c r="E24" i="1" s="1"/>
  <c r="I24" i="1" s="1"/>
  <c r="I22" i="1"/>
  <c r="E22" i="1"/>
  <c r="G22" i="1" s="1"/>
  <c r="I20" i="1"/>
  <c r="I18" i="1"/>
  <c r="I16" i="1"/>
  <c r="H55" i="5" s="1"/>
  <c r="F7" i="1"/>
  <c r="G51" i="6" l="1"/>
  <c r="I41" i="3"/>
  <c r="I51" i="3" s="1"/>
  <c r="I69" i="3" s="1"/>
  <c r="I80" i="3"/>
  <c r="I37" i="3"/>
  <c r="I39" i="3" s="1"/>
  <c r="I68" i="3" s="1"/>
  <c r="H26" i="4"/>
  <c r="H32" i="4" s="1"/>
  <c r="F40" i="1"/>
  <c r="H80" i="4"/>
  <c r="H57" i="7"/>
  <c r="H57" i="3"/>
  <c r="H57" i="4"/>
  <c r="H57" i="5"/>
  <c r="G69" i="5"/>
  <c r="H54" i="6"/>
  <c r="H54" i="3"/>
  <c r="H64" i="3" s="1"/>
  <c r="H70" i="3" s="1"/>
  <c r="H54" i="5"/>
  <c r="H59" i="6"/>
  <c r="H59" i="4"/>
  <c r="H59" i="5"/>
  <c r="H59" i="7"/>
  <c r="I59" i="3"/>
  <c r="H59" i="3"/>
  <c r="E123" i="3"/>
  <c r="E123" i="5"/>
  <c r="E122" i="6"/>
  <c r="E122" i="7"/>
  <c r="H51" i="7"/>
  <c r="H68" i="7" s="1"/>
  <c r="G68" i="7"/>
  <c r="H58" i="7"/>
  <c r="H58" i="4"/>
  <c r="H58" i="5"/>
  <c r="I58" i="3"/>
  <c r="H58" i="6"/>
  <c r="H58" i="3"/>
  <c r="I39" i="1"/>
  <c r="H54" i="4" s="1"/>
  <c r="E80" i="1"/>
  <c r="I57" i="3"/>
  <c r="I64" i="3" s="1"/>
  <c r="I70" i="3" s="1"/>
  <c r="H108" i="5"/>
  <c r="H107" i="6"/>
  <c r="H108" i="3"/>
  <c r="H107" i="7"/>
  <c r="H108" i="4"/>
  <c r="I108" i="3"/>
  <c r="G76" i="3"/>
  <c r="G76" i="4"/>
  <c r="G76" i="5"/>
  <c r="G75" i="7"/>
  <c r="E60" i="1"/>
  <c r="I135" i="3"/>
  <c r="G39" i="4"/>
  <c r="G68" i="4" s="1"/>
  <c r="H38" i="4"/>
  <c r="H46" i="7"/>
  <c r="H44" i="7"/>
  <c r="H43" i="7"/>
  <c r="H48" i="7"/>
  <c r="H47" i="7"/>
  <c r="H73" i="7"/>
  <c r="G77" i="6"/>
  <c r="G77" i="7"/>
  <c r="H77" i="7" s="1"/>
  <c r="G78" i="3"/>
  <c r="E62" i="1"/>
  <c r="H38" i="3"/>
  <c r="H39" i="3" s="1"/>
  <c r="H135" i="3"/>
  <c r="H32" i="2"/>
  <c r="G69" i="3"/>
  <c r="G78" i="4"/>
  <c r="G39" i="5"/>
  <c r="G68" i="5" s="1"/>
  <c r="C80" i="8"/>
  <c r="G89" i="3"/>
  <c r="G90" i="4"/>
  <c r="G88" i="6"/>
  <c r="E123" i="6"/>
  <c r="E83" i="1"/>
  <c r="G91" i="4"/>
  <c r="H41" i="5"/>
  <c r="H45" i="5" s="1"/>
  <c r="H135" i="5"/>
  <c r="G89" i="6"/>
  <c r="E128" i="6"/>
  <c r="I38" i="3"/>
  <c r="G90" i="3"/>
  <c r="G94" i="3" s="1"/>
  <c r="H61" i="6"/>
  <c r="H55" i="7"/>
  <c r="H63" i="7" s="1"/>
  <c r="H69" i="7" s="1"/>
  <c r="E123" i="7"/>
  <c r="H60" i="3"/>
  <c r="H60" i="6"/>
  <c r="G87" i="6"/>
  <c r="G87" i="7"/>
  <c r="G90" i="6"/>
  <c r="G88" i="7"/>
  <c r="G91" i="3"/>
  <c r="E124" i="3"/>
  <c r="E128" i="7"/>
  <c r="H11" i="9"/>
  <c r="H10" i="9"/>
  <c r="H7" i="9"/>
  <c r="H6" i="9"/>
  <c r="H61" i="5"/>
  <c r="H63" i="4"/>
  <c r="H63" i="3"/>
  <c r="H60" i="7"/>
  <c r="G89" i="7"/>
  <c r="H5" i="9"/>
  <c r="D31" i="9"/>
  <c r="C31" i="9"/>
  <c r="H61" i="3"/>
  <c r="H45" i="7"/>
  <c r="H61" i="7"/>
  <c r="G92" i="5"/>
  <c r="G91" i="6"/>
  <c r="I61" i="3"/>
  <c r="G92" i="3"/>
  <c r="H60" i="5"/>
  <c r="E124" i="5"/>
  <c r="H37" i="6"/>
  <c r="H62" i="7"/>
  <c r="G91" i="7"/>
  <c r="H56" i="4"/>
  <c r="H56" i="5"/>
  <c r="H55" i="3"/>
  <c r="H62" i="3"/>
  <c r="G88" i="4"/>
  <c r="H62" i="5"/>
  <c r="H38" i="6"/>
  <c r="H9" i="9"/>
  <c r="H70" i="7" l="1"/>
  <c r="H68" i="3"/>
  <c r="H41" i="3"/>
  <c r="I71" i="3"/>
  <c r="G94" i="4"/>
  <c r="H75" i="7"/>
  <c r="H64" i="5"/>
  <c r="H70" i="5" s="1"/>
  <c r="F123" i="5"/>
  <c r="F129" i="5" s="1"/>
  <c r="F123" i="3"/>
  <c r="F129" i="3" s="1"/>
  <c r="G68" i="6"/>
  <c r="G77" i="5"/>
  <c r="G77" i="4"/>
  <c r="G76" i="7"/>
  <c r="H76" i="7" s="1"/>
  <c r="G77" i="3"/>
  <c r="G76" i="6"/>
  <c r="F122" i="7"/>
  <c r="F128" i="7" s="1"/>
  <c r="H63" i="6"/>
  <c r="H69" i="6" s="1"/>
  <c r="D29" i="9"/>
  <c r="C29" i="9"/>
  <c r="B29" i="9"/>
  <c r="G93" i="7"/>
  <c r="H51" i="5"/>
  <c r="F122" i="6"/>
  <c r="F128" i="6" s="1"/>
  <c r="D30" i="9"/>
  <c r="B30" i="9"/>
  <c r="C30" i="9"/>
  <c r="H64" i="4"/>
  <c r="H70" i="4" s="1"/>
  <c r="G79" i="4"/>
  <c r="G79" i="5"/>
  <c r="G79" i="3"/>
  <c r="G78" i="7"/>
  <c r="H78" i="7" s="1"/>
  <c r="G78" i="6"/>
  <c r="D28" i="9"/>
  <c r="C28" i="9"/>
  <c r="B28" i="9"/>
  <c r="H86" i="7"/>
  <c r="I46" i="3"/>
  <c r="I45" i="3"/>
  <c r="I50" i="3"/>
  <c r="I49" i="3"/>
  <c r="I44" i="3"/>
  <c r="I74" i="3"/>
  <c r="I48" i="3"/>
  <c r="I43" i="3"/>
  <c r="I47" i="3"/>
  <c r="I76" i="3"/>
  <c r="D33" i="9"/>
  <c r="C33" i="9"/>
  <c r="B33" i="9"/>
  <c r="G94" i="5"/>
  <c r="D32" i="9"/>
  <c r="C32" i="9"/>
  <c r="B32" i="9"/>
  <c r="H39" i="6"/>
  <c r="D34" i="9"/>
  <c r="B34" i="9"/>
  <c r="C34" i="9"/>
  <c r="H49" i="5"/>
  <c r="H46" i="5"/>
  <c r="H74" i="5"/>
  <c r="H78" i="5" s="1"/>
  <c r="H44" i="5"/>
  <c r="H43" i="5"/>
  <c r="H50" i="5"/>
  <c r="H48" i="5"/>
  <c r="H47" i="5"/>
  <c r="I78" i="3"/>
  <c r="G93" i="6"/>
  <c r="H41" i="4"/>
  <c r="H135" i="4"/>
  <c r="H37" i="4"/>
  <c r="H39" i="4" s="1"/>
  <c r="H68" i="4" s="1"/>
  <c r="I79" i="3" l="1"/>
  <c r="H69" i="5"/>
  <c r="H71" i="5" s="1"/>
  <c r="H87" i="5"/>
  <c r="H50" i="4"/>
  <c r="H74" i="4"/>
  <c r="H44" i="4"/>
  <c r="H43" i="4"/>
  <c r="H49" i="4"/>
  <c r="H47" i="4"/>
  <c r="H45" i="4"/>
  <c r="H48" i="4"/>
  <c r="H46" i="4"/>
  <c r="H51" i="4"/>
  <c r="H79" i="5"/>
  <c r="H67" i="6"/>
  <c r="H41" i="6"/>
  <c r="B35" i="9"/>
  <c r="C35" i="9"/>
  <c r="H77" i="4"/>
  <c r="I77" i="3"/>
  <c r="I81" i="3" s="1"/>
  <c r="D35" i="9"/>
  <c r="H76" i="5"/>
  <c r="H47" i="3"/>
  <c r="H50" i="3"/>
  <c r="H46" i="3"/>
  <c r="H45" i="3"/>
  <c r="H44" i="3"/>
  <c r="H43" i="3"/>
  <c r="H48" i="3"/>
  <c r="H74" i="3"/>
  <c r="H77" i="3" s="1"/>
  <c r="H49" i="3"/>
  <c r="H51" i="3"/>
  <c r="H77" i="5"/>
  <c r="H80" i="7"/>
  <c r="H135" i="7" s="1"/>
  <c r="I136" i="3"/>
  <c r="H134" i="7"/>
  <c r="H84" i="7"/>
  <c r="I137" i="3" l="1"/>
  <c r="I85" i="3"/>
  <c r="H76" i="4"/>
  <c r="H78" i="4"/>
  <c r="H79" i="4"/>
  <c r="H89" i="7"/>
  <c r="H91" i="7"/>
  <c r="H87" i="7"/>
  <c r="H88" i="7"/>
  <c r="H44" i="6"/>
  <c r="H43" i="6"/>
  <c r="H48" i="6"/>
  <c r="H73" i="6"/>
  <c r="H47" i="6"/>
  <c r="H50" i="6"/>
  <c r="H49" i="6"/>
  <c r="H46" i="6"/>
  <c r="H45" i="6"/>
  <c r="H51" i="6"/>
  <c r="H69" i="3"/>
  <c r="H71" i="3" s="1"/>
  <c r="H87" i="3"/>
  <c r="I87" i="3"/>
  <c r="H81" i="5"/>
  <c r="H137" i="5" s="1"/>
  <c r="H136" i="5"/>
  <c r="H85" i="5"/>
  <c r="H78" i="3"/>
  <c r="H76" i="3"/>
  <c r="H69" i="4"/>
  <c r="H71" i="4" s="1"/>
  <c r="H87" i="4"/>
  <c r="H79" i="3"/>
  <c r="H93" i="7" l="1"/>
  <c r="H101" i="7" s="1"/>
  <c r="H103" i="7" s="1"/>
  <c r="H81" i="3"/>
  <c r="H137" i="3" s="1"/>
  <c r="H93" i="5"/>
  <c r="H90" i="5"/>
  <c r="H89" i="5"/>
  <c r="H88" i="5"/>
  <c r="H91" i="5"/>
  <c r="H92" i="5"/>
  <c r="H81" i="4"/>
  <c r="H137" i="4" s="1"/>
  <c r="H68" i="6"/>
  <c r="H70" i="6" s="1"/>
  <c r="H86" i="6"/>
  <c r="H75" i="6"/>
  <c r="H77" i="6"/>
  <c r="H76" i="6"/>
  <c r="H78" i="6"/>
  <c r="H136" i="3"/>
  <c r="H85" i="3"/>
  <c r="I93" i="3"/>
  <c r="I88" i="3"/>
  <c r="I94" i="3" s="1"/>
  <c r="I102" i="3" s="1"/>
  <c r="I104" i="3" s="1"/>
  <c r="I91" i="3"/>
  <c r="I89" i="3"/>
  <c r="I92" i="3"/>
  <c r="I90" i="3"/>
  <c r="H136" i="4"/>
  <c r="I138" i="3" l="1"/>
  <c r="I115" i="3"/>
  <c r="H94" i="5"/>
  <c r="H102" i="5" s="1"/>
  <c r="H104" i="5" s="1"/>
  <c r="H85" i="4"/>
  <c r="H134" i="6"/>
  <c r="H84" i="6"/>
  <c r="H93" i="3"/>
  <c r="H88" i="3"/>
  <c r="H94" i="3" s="1"/>
  <c r="H102" i="3" s="1"/>
  <c r="H104" i="3" s="1"/>
  <c r="H90" i="3"/>
  <c r="H91" i="3"/>
  <c r="H92" i="3"/>
  <c r="H89" i="3"/>
  <c r="H80" i="6"/>
  <c r="H135" i="6" s="1"/>
  <c r="H136" i="7"/>
  <c r="H114" i="7"/>
  <c r="H138" i="3" l="1"/>
  <c r="H115" i="3"/>
  <c r="H93" i="4"/>
  <c r="H89" i="4"/>
  <c r="H92" i="4"/>
  <c r="H91" i="4"/>
  <c r="H90" i="4"/>
  <c r="H88" i="4"/>
  <c r="H94" i="4" s="1"/>
  <c r="H102" i="4" s="1"/>
  <c r="H104" i="4" s="1"/>
  <c r="H138" i="5"/>
  <c r="H115" i="5"/>
  <c r="H90" i="6"/>
  <c r="H87" i="6"/>
  <c r="H93" i="6" s="1"/>
  <c r="H101" i="6" s="1"/>
  <c r="H103" i="6" s="1"/>
  <c r="H91" i="6"/>
  <c r="H88" i="6"/>
  <c r="H89" i="6"/>
  <c r="H108" i="7"/>
  <c r="H111" i="7" s="1"/>
  <c r="H137" i="7" s="1"/>
  <c r="H138" i="7" s="1"/>
  <c r="H118" i="7"/>
  <c r="I130" i="3"/>
  <c r="I109" i="3"/>
  <c r="I112" i="3" s="1"/>
  <c r="I139" i="3" s="1"/>
  <c r="I140" i="3" s="1"/>
  <c r="I120" i="3"/>
  <c r="I142" i="3" s="1"/>
  <c r="I119" i="3"/>
  <c r="H136" i="6" l="1"/>
  <c r="H114" i="6"/>
  <c r="H119" i="5"/>
  <c r="H132" i="5"/>
  <c r="H120" i="5"/>
  <c r="H142" i="5" s="1"/>
  <c r="F15" i="8" s="1"/>
  <c r="G15" i="8" s="1"/>
  <c r="H130" i="5"/>
  <c r="H109" i="5"/>
  <c r="H112" i="5" s="1"/>
  <c r="H139" i="5" s="1"/>
  <c r="H140" i="5"/>
  <c r="H129" i="7"/>
  <c r="I121" i="3"/>
  <c r="I141" i="3"/>
  <c r="H119" i="7"/>
  <c r="H140" i="7" s="1"/>
  <c r="H138" i="4"/>
  <c r="H115" i="4"/>
  <c r="H109" i="3"/>
  <c r="H112" i="3" s="1"/>
  <c r="H139" i="3" s="1"/>
  <c r="H119" i="3"/>
  <c r="H142" i="3" s="1"/>
  <c r="H120" i="3"/>
  <c r="H140" i="3"/>
  <c r="D46" i="8" l="1"/>
  <c r="G46" i="8" s="1"/>
  <c r="I15" i="8"/>
  <c r="F34" i="8"/>
  <c r="G34" i="8" s="1"/>
  <c r="E78" i="8"/>
  <c r="G78" i="8" s="1"/>
  <c r="F22" i="8"/>
  <c r="G22" i="8" s="1"/>
  <c r="F19" i="8"/>
  <c r="G19" i="8" s="1"/>
  <c r="F10" i="8"/>
  <c r="G10" i="8" s="1"/>
  <c r="F7" i="8"/>
  <c r="G7" i="8" s="1"/>
  <c r="F24" i="8"/>
  <c r="G24" i="8" s="1"/>
  <c r="F20" i="8"/>
  <c r="G20" i="8" s="1"/>
  <c r="F9" i="8"/>
  <c r="G9" i="8" s="1"/>
  <c r="F23" i="8"/>
  <c r="G23" i="8" s="1"/>
  <c r="F12" i="8"/>
  <c r="G12" i="8" s="1"/>
  <c r="F8" i="8"/>
  <c r="G8" i="8" s="1"/>
  <c r="F11" i="8"/>
  <c r="G11" i="8" s="1"/>
  <c r="F21" i="8"/>
  <c r="G21" i="8" s="1"/>
  <c r="F14" i="8"/>
  <c r="G14" i="8" s="1"/>
  <c r="H144" i="3"/>
  <c r="H120" i="7"/>
  <c r="H139" i="7"/>
  <c r="H132" i="3"/>
  <c r="H121" i="5"/>
  <c r="H141" i="5"/>
  <c r="H130" i="3"/>
  <c r="H109" i="4"/>
  <c r="H112" i="4" s="1"/>
  <c r="H139" i="4" s="1"/>
  <c r="H119" i="4"/>
  <c r="H132" i="4" s="1"/>
  <c r="H120" i="4"/>
  <c r="H140" i="4"/>
  <c r="H108" i="6"/>
  <c r="H111" i="6" s="1"/>
  <c r="H137" i="6" s="1"/>
  <c r="H138" i="6" s="1"/>
  <c r="H118" i="6"/>
  <c r="I23" i="8" l="1"/>
  <c r="D51" i="8"/>
  <c r="G51" i="8" s="1"/>
  <c r="D41" i="8"/>
  <c r="G41" i="8" s="1"/>
  <c r="I9" i="8"/>
  <c r="D48" i="8"/>
  <c r="G48" i="8" s="1"/>
  <c r="I20" i="8"/>
  <c r="D42" i="8"/>
  <c r="G42" i="8" s="1"/>
  <c r="I10" i="8"/>
  <c r="H142" i="4"/>
  <c r="E61" i="8" s="1"/>
  <c r="G61" i="8" s="1"/>
  <c r="D52" i="8"/>
  <c r="G52" i="8" s="1"/>
  <c r="I24" i="8"/>
  <c r="I14" i="8"/>
  <c r="D45" i="8"/>
  <c r="G45" i="8" s="1"/>
  <c r="D43" i="8"/>
  <c r="G43" i="8" s="1"/>
  <c r="I11" i="8"/>
  <c r="D55" i="8"/>
  <c r="G55" i="8" s="1"/>
  <c r="I34" i="8"/>
  <c r="J34" i="8" s="1"/>
  <c r="H121" i="3"/>
  <c r="H141" i="3"/>
  <c r="H119" i="6"/>
  <c r="H129" i="6" s="1"/>
  <c r="H140" i="6"/>
  <c r="D39" i="8"/>
  <c r="G39" i="8" s="1"/>
  <c r="I7" i="8"/>
  <c r="J15" i="8" s="1"/>
  <c r="D47" i="8"/>
  <c r="G47" i="8" s="1"/>
  <c r="I19" i="8"/>
  <c r="I22" i="8"/>
  <c r="D50" i="8"/>
  <c r="G50" i="8" s="1"/>
  <c r="D49" i="8"/>
  <c r="G49" i="8" s="1"/>
  <c r="I21" i="8"/>
  <c r="H130" i="4"/>
  <c r="I8" i="8"/>
  <c r="D40" i="8"/>
  <c r="G40" i="8" s="1"/>
  <c r="I12" i="8"/>
  <c r="D44" i="8"/>
  <c r="G44" i="8" s="1"/>
  <c r="H139" i="6" l="1"/>
  <c r="H120" i="6"/>
  <c r="G80" i="8"/>
  <c r="H141" i="4"/>
  <c r="H121" i="4"/>
  <c r="E76" i="8"/>
  <c r="G76" i="8" s="1"/>
  <c r="F29" i="8"/>
  <c r="G29" i="8" s="1"/>
  <c r="J24" i="8"/>
  <c r="K36" i="8" l="1"/>
  <c r="I29" i="8"/>
  <c r="J29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0D7A634A-B071-4664-8E0E-C3BA321B51F2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A35E8B5-9430-4D93-89DE-9DB4DFE5BC1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34885F3-0EB6-4757-8754-64B686D8FF1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87BB5D8-0334-45F9-9F0B-4EE8E8E470C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1756F1E-E156-4969-B71A-8587BFC19E9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D4FB245-DDD4-4FEE-BAEC-764DE1E739B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61F4AB8-329E-42AA-B2E9-8ED0E58B1C4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<sst xmlns="http://schemas.openxmlformats.org/spreadsheetml/2006/main" count="1664" uniqueCount="485">
  <si>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</si>
  <si>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</si>
  <si>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</si>
  <si>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Suzano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</si>
  <si>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</si>
  <si>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</si>
  <si>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</si>
  <si>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</si>
  <si>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</si>
  <si>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ARF/Suzano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</si>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</sst>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DE8EFC33-8AEC-45D7-81C7-A6202326352C}"/>
    <cellStyle name="Excel Built-in Percent" xfId="4" xr:uid="{748AAEED-3697-4774-BC70-431AA49982A7}"/>
    <cellStyle name="Excel Built-in Percent 2" xfId="6" xr:uid="{8DCD766C-3008-4CC8-BF4F-C47BCBC99D9C}"/>
    <cellStyle name="Excel_BuiltIn_Currency" xfId="5" xr:uid="{A7507081-FD26-4951-915B-D3CF42ACF31F}"/>
    <cellStyle name="Moeda" xfId="2" builtinId="4"/>
    <cellStyle name="Moeda_Plan1_1_Limpeza2011- Planilhas" xfId="8" xr:uid="{E54540E9-7CB8-461A-B166-081CF6108B81}"/>
    <cellStyle name="Normal" xfId="0" builtinId="0"/>
    <cellStyle name="Normal 2" xfId="10" xr:uid="{7DF39647-5405-4FFD-AF77-8484577902B5}"/>
    <cellStyle name="Normal_Limpeza2011- Planilhas" xfId="7" xr:uid="{C2958CC5-3F26-40C3-B0C1-87DF7F6FBE8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68232-E23E-430F-AEF3-CE339D541B13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Suzano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192.44159999999999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6.8</v>
      </c>
      <c r="E34" s="43">
        <f>B34*C34*D34</f>
        <v>295.47359999999998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Suzano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183.10559999999998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6.8</v>
      </c>
      <c r="E37" s="43">
        <f>B37*C37*D37</f>
        <v>295.47359999999998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Suzano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233.65439999999998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6.8</v>
      </c>
      <c r="E40" s="43">
        <f>B40*C40*D40</f>
        <v>295.47359999999998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Suzano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182.53319999999997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6.8</v>
      </c>
      <c r="E43" s="43">
        <f>B43*C43*D43</f>
        <v>295.47359999999998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Suzano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5</v>
      </c>
      <c r="G163" s="153">
        <v>1</v>
      </c>
      <c r="H163" s="130">
        <f t="shared" si="1"/>
        <v>266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</v>
      </c>
      <c r="G164" s="153">
        <v>1</v>
      </c>
      <c r="H164" s="130">
        <f t="shared" si="1"/>
        <v>203.07000000000002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3</v>
      </c>
      <c r="G165" s="153">
        <v>1</v>
      </c>
      <c r="H165" s="130">
        <f t="shared" si="1"/>
        <v>19.32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701.53416666666669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360</v>
      </c>
      <c r="B178" s="161">
        <v>0.14000000000000001</v>
      </c>
      <c r="C178" s="162">
        <f>A178*B178</f>
        <v>50.400000000000006</v>
      </c>
      <c r="D178" s="163" t="s">
        <v>209</v>
      </c>
      <c r="E178" s="163"/>
      <c r="F178" s="163"/>
      <c r="G178" s="163"/>
      <c r="H178" s="164">
        <f>C178*2</f>
        <v>100.80000000000001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209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1731.5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BA3FECF-EC25-4EB2-A678-BE7A6CA5C220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F31FDF24-B43F-4FBF-A592-6A043531DAF3}">
      <formula1>0</formula1>
      <formula2>0</formula2>
    </dataValidation>
    <dataValidation errorStyle="warning" allowBlank="1" showInputMessage="1" showErrorMessage="1" errorTitle="OK" error="Atingiu o valor desejado." sqref="B12 E12 E68:F72" xr:uid="{05B43F51-7E3C-4070-BF07-3CCBBF7B7DB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9E902-1EC7-4ED6-844E-E084C864E23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Suzano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350</v>
      </c>
      <c r="C5" s="188">
        <v>1200</v>
      </c>
      <c r="D5" s="188"/>
      <c r="E5" s="188"/>
      <c r="F5" s="183">
        <f t="shared" ref="F5:F11" si="0">B5/C5</f>
        <v>0.29166666666666669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16.239999999999998</v>
      </c>
      <c r="C10" s="188">
        <v>300</v>
      </c>
      <c r="D10" s="188"/>
      <c r="E10" s="188"/>
      <c r="F10" s="183">
        <f t="shared" si="0"/>
        <v>5.4133333333333325E-2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Suzano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86.52</v>
      </c>
      <c r="C14" s="198">
        <v>9000</v>
      </c>
      <c r="D14" s="198"/>
      <c r="E14" s="199"/>
      <c r="F14" s="200">
        <f t="shared" si="1"/>
        <v>9.6133333333333331E-3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0.3554133333333333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Suzano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34.700000000000003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7.740266113471856E-3</v>
      </c>
      <c r="I29" s="194"/>
      <c r="J29" s="194"/>
    </row>
    <row r="30" spans="1:19" ht="27.25" customHeight="1">
      <c r="A30" s="30" t="s">
        <v>250</v>
      </c>
      <c r="B30" s="179">
        <v>34.700000000000003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7.740266113471856E-3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1.5480532226943712E-2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C84B6-6D3F-4CD0-A0B8-BA2523551CD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Suzano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Suzano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Suzano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Suzano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Suzano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192.44159999999999</v>
      </c>
      <c r="I54" s="257">
        <f>Licitante!I36</f>
        <v>183.10559999999998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1112.0216</v>
      </c>
      <c r="I64" s="259">
        <f>SUM(I54:I63)</f>
        <v>1102.6856000000002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Suzano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1112.0216</v>
      </c>
      <c r="I70" s="260">
        <f t="shared" si="3"/>
        <v>1102.6856000000002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2010.8977454545457</v>
      </c>
      <c r="I71" s="259">
        <f t="shared" si="4"/>
        <v>2083.0112727272731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Suzano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Suzano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Suzano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Suzano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Suzano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569.13581990595958</v>
      </c>
      <c r="I109" s="257">
        <f>I115*Licitante!H127</f>
        <v>603.99067003967969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639.35790323929291</v>
      </c>
      <c r="I112" s="259">
        <f t="shared" si="11"/>
        <v>674.21275337301302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Suzano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4742.7984992163301</v>
      </c>
      <c r="I115" s="259">
        <f>(I32+I71+I81+I104+I108+I110+I111)/(1-Licitante!H127)</f>
        <v>5033.2555836639976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Suzano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237.13992496081653</v>
      </c>
      <c r="I119" s="257">
        <f>G119*I115</f>
        <v>251.66277918319989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497.99384241771469</v>
      </c>
      <c r="I120" s="248">
        <f>G120*(I115+I119)</f>
        <v>528.49183628471974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836.68706089201055</v>
      </c>
      <c r="I121" s="292">
        <f>I130*F129</f>
        <v>887.92720620746866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Suzano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6314.619327486872</v>
      </c>
      <c r="I130" s="259">
        <f>(I115+I119+I120)/(1-F129)</f>
        <v>6701.3374053393854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5533.2649157523856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Suzano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2010.8977454545457</v>
      </c>
      <c r="I136" s="257">
        <f>I71</f>
        <v>2083.0112727272731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639.35790323929291</v>
      </c>
      <c r="I139" s="257">
        <f>I112</f>
        <v>674.21275337301302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4742.7984992163301</v>
      </c>
      <c r="I140" s="248">
        <f t="shared" si="12"/>
        <v>5033.2555836639976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6314.619327486872</v>
      </c>
      <c r="I141" s="257">
        <f t="shared" si="13"/>
        <v>6701.3374053393854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6314.62</v>
      </c>
      <c r="I142" s="300">
        <f>ROUND((I115+I119+I120)/(1-(F129)),2)</f>
        <v>6701.34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386.72000000000025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7E49-9368-49D4-A813-450ACE03A31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Suzano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Suzano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Suzano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Suzano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Suzano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233.65439999999998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1003.2343999999999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Suzano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1003.2343999999999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1542.5600872727273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Suzano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Suzano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Suzano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Suzano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Suzano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391.32854863015399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461.55063196348732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Suzano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3261.0712385846168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Suzano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163.05356192923085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342.41248005138482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575.29243766558318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Suzano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4341.8297182308161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3804.5831116820527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Suzano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1542.5600872727273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461.55063196348732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3261.0712385846173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4341.8297182308161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4341.83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562D5-243D-465E-88C6-2D1DD0942A76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Suzano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Suzano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Suzano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Suzano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Suzano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192.44159999999999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1112.0216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Suzano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1112.0216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2328.7393454545454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Suzano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Suzano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Suzano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Suzano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Suzano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713.20318969204902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783.42527302538235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Suzano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5943.3599141004088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Suzano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297.16799570502047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624.05279098054291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1048.4806257684627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Suzano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7913.0613265544353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6933.9198997838093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Suzano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2328.7393454545454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783.42527302538235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5943.3599141004088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7913.0613265544353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7913.06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E305-145A-4561-BA11-9CD82181CE96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Suzano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69.400000000000006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Suzano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Suzano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Suzano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Suzano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182.53319999999997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1102.1132000000002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Suzano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1102.1132000000002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2087.4326290909094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Suzano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3178.88055297956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Suzano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8.7033006241740178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0.65274754681305125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1.0182861730283601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Suzano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Suzano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Suzano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606.96663335535811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677.18871668869144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Suzano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5058.0552779613181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Suzano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252.90276389806593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531.09580418593839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892.30217245072663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Suzano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6734.3560184960497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Suzano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2087.4326290909094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677.18871668869144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5058.055277961319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6734.3560184960497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6734.36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4DE8F-501E-4087-A44C-99C54FC95B08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Suzano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Suzano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Suzano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Suzano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Suzano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182.53319999999997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1102.1132000000002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Suzano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1102.1132000000002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2383.0284578181822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Suzano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Suzano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Suzano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Suzano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Suzano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739.49388556224699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809.71596889558032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Suzano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6162.4490463520588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Suzano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308.12245231760295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647.05714986696626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1087.130600496949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Suzano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8204.7592490335774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Suzano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2383.0284578181822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809.71596889558032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6162.4490463520597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8204.7592490335774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8204.76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0B53F-399E-4F8D-95C7-DB46056545B4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ARF/Suzano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6314.62</v>
      </c>
      <c r="G7" s="349">
        <f>ROUND((1/C7)*F7,7)</f>
        <v>5.2621833000000002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6314.62</v>
      </c>
      <c r="G8" s="349">
        <f>ROUND((1/C8)*F8,7)</f>
        <v>5.2621833000000002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6314.62</v>
      </c>
      <c r="G9" s="349">
        <f>ROUND((1/C9)*F9,7)</f>
        <v>14.032488900000001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6314.62</v>
      </c>
      <c r="G10" s="349">
        <f t="shared" ref="G10:G11" si="1">ROUND((1/C10)*F10,7)</f>
        <v>2.5258479999999999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6314.62</v>
      </c>
      <c r="G11" s="349">
        <f t="shared" si="1"/>
        <v>3.5081221999999999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6314.62</v>
      </c>
      <c r="G12" s="349">
        <f>ROUND((1/C12)*F12,7)</f>
        <v>4.2097467000000002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6314.62</v>
      </c>
      <c r="G14" s="349">
        <f>ROUND((1/C14)*F14,7)</f>
        <v>21.048733299999999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7913.06</v>
      </c>
      <c r="G15" s="349">
        <f>ROUND((1/C15)*F15,7)</f>
        <v>26.376866700000001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ARF/Suzano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6314.62</v>
      </c>
      <c r="G19" s="362">
        <f>ROUND((1/C19)*F19,7)</f>
        <v>2.3387481000000001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6314.62</v>
      </c>
      <c r="G20" s="362">
        <f t="shared" ref="G20:G22" si="2">ROUND((1/C20)*F20,7)</f>
        <v>0.70162440000000004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6314.62</v>
      </c>
      <c r="G21" s="362">
        <f t="shared" si="2"/>
        <v>2.3387481000000001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6314.62</v>
      </c>
      <c r="G22" s="362">
        <f t="shared" si="2"/>
        <v>2.3387481000000001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6314.62</v>
      </c>
      <c r="G23" s="362">
        <f>ROUND((1/C23)*F23,7)</f>
        <v>2.3387481000000001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6314.62</v>
      </c>
      <c r="G24" s="362">
        <f>ROUND((1/C24)*F24,7)</f>
        <v>6.31462E-2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ARF/Suzano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6734.36</v>
      </c>
      <c r="G29" s="379">
        <f>ROUND(F29*E29,7)</f>
        <v>1.5024356999999999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ARF/Suzano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8204.76</v>
      </c>
      <c r="G34" s="362">
        <f>F34*E34</f>
        <v>0.36182991600000003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ARF/Suzano</v>
      </c>
      <c r="B39" s="398" t="s">
        <v>222</v>
      </c>
      <c r="C39" s="387" t="s">
        <v>225</v>
      </c>
      <c r="D39" s="399">
        <f t="shared" ref="D39:D44" si="4">G7</f>
        <v>5.2621833000000002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5.2621833000000002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14.032488900000001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2.5258479999999999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3.5081221999999999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4.2097467000000002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21.048733299999999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26.376866700000001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2.3387481000000001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0.70162440000000004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2.3387481000000001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2.3387481000000001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2.3387481000000001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6.31462E-2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1.5024356999999999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0.36182991600000003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ARF/Suzano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4341.83</v>
      </c>
      <c r="F61" s="425">
        <f>IF('CALCULO SIMPLES'!B37 = "Posto",1,0)</f>
        <v>1</v>
      </c>
      <c r="G61" s="426">
        <f>ROUND(E61*F61,2)</f>
        <v>4341.83</v>
      </c>
    </row>
    <row r="62" spans="1:10" ht="31" customHeight="1">
      <c r="A62" s="420"/>
      <c r="B62" s="421" t="s">
        <v>226</v>
      </c>
      <c r="C62" s="422">
        <f>'Áreas a serem limpas'!B5</f>
        <v>350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16.239999999999998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86.52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34.700000000000003</v>
      </c>
      <c r="D76" s="423" t="s">
        <v>442</v>
      </c>
      <c r="E76" s="424">
        <f>'Limpador de vidros sem risco- D'!H140</f>
        <v>6734.36</v>
      </c>
      <c r="F76" s="425">
        <f>IF('CALCULO SIMPLES'!B37 = "Posto",'Áreas a serem limpas'!H29+'Áreas a serem limpas'!H30,0)</f>
        <v>1.5480532226943712E-2</v>
      </c>
      <c r="G76" s="426">
        <f>ROUND(E76*F76,2)</f>
        <v>104.25</v>
      </c>
    </row>
    <row r="77" spans="1:7" ht="31" customHeight="1">
      <c r="A77" s="439"/>
      <c r="B77" s="438" t="s">
        <v>250</v>
      </c>
      <c r="C77" s="422">
        <f>'Áreas a serem limpas'!B30</f>
        <v>34.700000000000003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8204.76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522.16</v>
      </c>
      <c r="D80" s="449"/>
      <c r="E80" s="450"/>
      <c r="F80" s="451">
        <f>F61+F76+F78</f>
        <v>1.0154805322269438</v>
      </c>
      <c r="G80" s="452">
        <f>G61+G76+G78</f>
        <v>4446.08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4446.08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701.53416666666669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144.29166666666666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5291.9058333333332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127005.73999999999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96C3B-374B-4183-AE86-05015CF2CB79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C694AF3-2D56-4150-A497-1DCF507A5542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BF2B140-7DB6-4851-8536-10DB48D12363}"/>
</file>

<file path=customXml/itemProps2.xml><?xml version="1.0" encoding="utf-8"?>
<ds:datastoreItem xmlns:ds="http://schemas.openxmlformats.org/officeDocument/2006/customXml" ds:itemID="{ACD32FB9-61DB-48DC-B905-3CDD200B7465}"/>
</file>

<file path=customXml/itemProps3.xml><?xml version="1.0" encoding="utf-8"?>
<ds:datastoreItem xmlns:ds="http://schemas.openxmlformats.org/officeDocument/2006/customXml" ds:itemID="{35E7E7FF-6141-4B31-BD54-AE8836BFA9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2025-11-24T11:51:36Z</dcterms:created>
  <dcterms:modified xsi:type="dcterms:W3CDTF">2025-11-24T11:51:37Z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